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ADEMIC_ADMINISTRATION\Annual Planning Exercises\2021-22\"/>
    </mc:Choice>
  </mc:AlternateContent>
  <xr:revisionPtr revIDLastSave="0" documentId="13_ncr:1_{8BA05BE0-0F13-4364-BF88-2F519B32EF88}" xr6:coauthVersionLast="46" xr6:coauthVersionMax="46" xr10:uidLastSave="{00000000-0000-0000-0000-000000000000}"/>
  <bookViews>
    <workbookView xWindow="28680" yWindow="-300" windowWidth="29040" windowHeight="15840" xr2:uid="{00000000-000D-0000-FFFF-FFFF00000000}"/>
  </bookViews>
  <sheets>
    <sheet name="Guarantee Worksheet" sheetId="1" r:id="rId1"/>
    <sheet name="Guarantee Notes" sheetId="2" r:id="rId2"/>
  </sheets>
  <definedNames>
    <definedName name="DeptName">'Guarantee Worksheet'!$B$3</definedName>
    <definedName name="_xlnm.Print_Area" localSheetId="0">'Guarantee Worksheet'!$A$1:$I$37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C24" i="1"/>
  <c r="C25" i="1" s="1"/>
  <c r="B24" i="1"/>
  <c r="E30" i="1"/>
  <c r="B25" i="1" l="1"/>
  <c r="A2" i="2" l="1"/>
  <c r="G37" i="1" l="1"/>
  <c r="F37" i="1"/>
  <c r="D37" i="1"/>
  <c r="C37" i="1"/>
  <c r="H30" i="1"/>
  <c r="I30" i="1" s="1"/>
  <c r="H31" i="1"/>
  <c r="H32" i="1"/>
  <c r="H33" i="1"/>
  <c r="H34" i="1"/>
  <c r="H36" i="1"/>
  <c r="H35" i="1"/>
  <c r="E31" i="1"/>
  <c r="E32" i="1"/>
  <c r="E33" i="1"/>
  <c r="E34" i="1"/>
  <c r="E36" i="1"/>
  <c r="E35" i="1"/>
  <c r="I33" i="1" l="1"/>
  <c r="I35" i="1"/>
  <c r="I32" i="1"/>
  <c r="I36" i="1"/>
  <c r="I31" i="1"/>
  <c r="I34" i="1"/>
  <c r="E37" i="1"/>
  <c r="H37" i="1"/>
  <c r="I37" i="1" l="1"/>
</calcChain>
</file>

<file path=xl/sharedStrings.xml><?xml version="1.0" encoding="utf-8"?>
<sst xmlns="http://schemas.openxmlformats.org/spreadsheetml/2006/main" count="50" uniqueCount="49">
  <si>
    <t>Departmental Details</t>
  </si>
  <si>
    <t>Department</t>
  </si>
  <si>
    <t>Date prepared</t>
  </si>
  <si>
    <t>Department TA Rate</t>
  </si>
  <si>
    <t>Guaranteed appointment percentage level(s)</t>
  </si>
  <si>
    <t>Normal length (number of years) of guarantee</t>
  </si>
  <si>
    <t>Support Guarantee Offers</t>
  </si>
  <si>
    <t>Support Guarantee Cost Estimate</t>
  </si>
  <si>
    <t>Max Total</t>
  </si>
  <si>
    <t>Actual Request</t>
  </si>
  <si>
    <t>Number of accepted offers</t>
  </si>
  <si>
    <t>Cost of accepted offers</t>
  </si>
  <si>
    <t>Expected Support</t>
  </si>
  <si>
    <t>Title</t>
  </si>
  <si>
    <t>Base Rate</t>
  </si>
  <si>
    <t>Fall Headcount</t>
  </si>
  <si>
    <t>Fall Total Appt %</t>
  </si>
  <si>
    <t>Fall Cost</t>
  </si>
  <si>
    <t>Spring Headcount</t>
  </si>
  <si>
    <t>Spring Total Appt %</t>
  </si>
  <si>
    <t>Spring Cost</t>
  </si>
  <si>
    <t>Total Academic Year Cost</t>
  </si>
  <si>
    <t>Teaching assistantship</t>
  </si>
  <si>
    <t>Project assistantship, 9 month</t>
  </si>
  <si>
    <t>Project assistantship, 12 month</t>
  </si>
  <si>
    <t>Research assistantship, 9 month</t>
  </si>
  <si>
    <t>Research assistantship, 12 month</t>
  </si>
  <si>
    <t>Lecturer (SA)</t>
  </si>
  <si>
    <t>Other (fellowship, on leave, etc.)</t>
  </si>
  <si>
    <t>Total</t>
  </si>
  <si>
    <t>Section</t>
  </si>
  <si>
    <t>Notes</t>
  </si>
  <si>
    <t xml:space="preserve">Support Guarantee Request. </t>
  </si>
  <si>
    <t>Offers made to incoming students in 2020-21</t>
  </si>
  <si>
    <t>Offers accepted by incoming students for 2020-21</t>
  </si>
  <si>
    <t>Acceptance rate in 2020-21</t>
  </si>
  <si>
    <t>Graduate Support Guarantee Planning, 2021-22</t>
  </si>
  <si>
    <t>These fields are used to communicate your departmental norms.</t>
  </si>
  <si>
    <r>
      <t>Enter the expected number of ongoing and new support guarantees for the 2021-22 academic year.</t>
    </r>
    <r>
      <rPr>
        <sz val="10"/>
        <rFont val="Calibri"/>
        <family val="2"/>
        <scheme val="minor"/>
      </rPr>
      <t xml:space="preserve"> </t>
    </r>
  </si>
  <si>
    <t>Support Guarantee Worksheet, 2021-22 Academic Year</t>
  </si>
  <si>
    <t>Guarantee Details. Please provide historical information as well as possible changes and trend for 2021-22</t>
  </si>
  <si>
    <t>Guarantee Details &amp; Trends</t>
  </si>
  <si>
    <t>Number of new support offers to incoming students</t>
  </si>
  <si>
    <t xml:space="preserve">Number of new support offers to continuing students </t>
  </si>
  <si>
    <t>Preparer(s)</t>
  </si>
  <si>
    <t>Number of ongoing guarantees of support</t>
  </si>
  <si>
    <t>Expected Support Tool (optional)</t>
  </si>
  <si>
    <t>This table is optional, and can be used to estimate the cost of student assistants in the upcoming academic year.</t>
  </si>
  <si>
    <t>Estimated acceptance rate for incoming offers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</si>
</sst>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%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10" fillId="2" borderId="3" applyNumberFormat="0" applyFont="0" applyAlignment="0" applyProtection="0"/>
  </cellStyleXfs>
  <cellXfs count="57">
    <xf numFmtId="0" fontId="0" fillId="0" borderId="0" xfId="0"/>
    <xf numFmtId="0" fontId="2" fillId="0" borderId="0" xfId="2" applyFont="1" applyFill="1" applyBorder="1" applyAlignme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wrapText="1"/>
    </xf>
    <xf numFmtId="0" fontId="0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0" xfId="0" applyProtection="1"/>
    <xf numFmtId="2" fontId="3" fillId="0" borderId="0" xfId="0" applyNumberFormat="1" applyFont="1" applyFill="1" applyBorder="1" applyProtection="1"/>
    <xf numFmtId="9" fontId="3" fillId="0" borderId="0" xfId="3" applyFont="1" applyFill="1" applyBorder="1" applyProtection="1"/>
    <xf numFmtId="0" fontId="7" fillId="0" borderId="0" xfId="6" applyFill="1" applyBorder="1" applyProtection="1"/>
    <xf numFmtId="0" fontId="7" fillId="0" borderId="0" xfId="6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2" applyFont="1" applyAlignment="1"/>
    <xf numFmtId="0" fontId="5" fillId="0" borderId="0" xfId="5" applyBorder="1" applyAlignme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44" fontId="3" fillId="3" borderId="0" xfId="1" applyFont="1" applyFill="1" applyBorder="1" applyProtection="1"/>
    <xf numFmtId="44" fontId="11" fillId="4" borderId="0" xfId="1" applyFont="1" applyFill="1" applyBorder="1" applyProtection="1"/>
    <xf numFmtId="0" fontId="8" fillId="0" borderId="0" xfId="0" applyFont="1" applyFill="1" applyBorder="1" applyAlignment="1" applyProtection="1">
      <alignment horizontal="left" wrapText="1"/>
    </xf>
    <xf numFmtId="6" fontId="8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wrapText="1"/>
    </xf>
    <xf numFmtId="9" fontId="3" fillId="0" borderId="0" xfId="3" applyFont="1" applyFill="1" applyBorder="1" applyAlignment="1" applyProtection="1">
      <alignment vertical="center"/>
    </xf>
    <xf numFmtId="0" fontId="6" fillId="0" borderId="0" xfId="5" applyFont="1" applyFill="1" applyBorder="1" applyAlignment="1" applyProtection="1">
      <alignment vertical="center" wrapText="1"/>
    </xf>
    <xf numFmtId="164" fontId="11" fillId="0" borderId="0" xfId="0" applyNumberFormat="1" applyFont="1" applyFill="1" applyBorder="1" applyAlignment="1" applyProtection="1">
      <alignment vertical="center"/>
    </xf>
    <xf numFmtId="0" fontId="11" fillId="2" borderId="4" xfId="7" applyFont="1" applyFill="1" applyBorder="1" applyAlignment="1">
      <alignment vertical="center"/>
    </xf>
    <xf numFmtId="0" fontId="6" fillId="0" borderId="0" xfId="5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64" fontId="11" fillId="0" borderId="0" xfId="7" applyNumberFormat="1" applyFont="1" applyFill="1" applyBorder="1" applyAlignment="1">
      <alignment vertical="center"/>
    </xf>
    <xf numFmtId="44" fontId="11" fillId="0" borderId="0" xfId="7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Protection="1"/>
    <xf numFmtId="9" fontId="15" fillId="0" borderId="0" xfId="0" applyNumberFormat="1" applyFont="1" applyFill="1" applyBorder="1" applyProtection="1"/>
    <xf numFmtId="44" fontId="15" fillId="3" borderId="0" xfId="0" applyNumberFormat="1" applyFont="1" applyFill="1" applyBorder="1" applyProtection="1"/>
    <xf numFmtId="44" fontId="16" fillId="4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right"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37" fontId="11" fillId="2" borderId="7" xfId="4" applyNumberFormat="1" applyFont="1" applyBorder="1" applyAlignment="1" applyProtection="1">
      <alignment vertical="center"/>
    </xf>
    <xf numFmtId="164" fontId="8" fillId="0" borderId="0" xfId="1" applyNumberFormat="1" applyFont="1" applyFill="1" applyBorder="1" applyAlignment="1" applyProtection="1">
      <alignment vertical="center" wrapText="1"/>
    </xf>
    <xf numFmtId="165" fontId="11" fillId="2" borderId="4" xfId="7" applyNumberFormat="1" applyFont="1" applyFill="1" applyBorder="1" applyAlignment="1">
      <alignment vertical="center"/>
    </xf>
    <xf numFmtId="165" fontId="11" fillId="2" borderId="7" xfId="7" applyNumberFormat="1" applyFont="1" applyBorder="1" applyAlignment="1" applyProtection="1">
      <alignment vertical="center"/>
    </xf>
    <xf numFmtId="1" fontId="3" fillId="0" borderId="0" xfId="3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9" fontId="3" fillId="2" borderId="1" xfId="4" applyNumberFormat="1" applyFont="1" applyAlignment="1" applyProtection="1">
      <alignment vertical="center"/>
    </xf>
    <xf numFmtId="0" fontId="9" fillId="0" borderId="0" xfId="0" applyFont="1" applyAlignment="1">
      <alignment horizontal="left" vertical="center"/>
    </xf>
    <xf numFmtId="165" fontId="3" fillId="0" borderId="0" xfId="1" applyNumberFormat="1" applyFont="1" applyFill="1" applyBorder="1" applyAlignment="1" applyProtection="1">
      <alignment vertical="center" wrapText="1"/>
    </xf>
    <xf numFmtId="14" fontId="3" fillId="0" borderId="0" xfId="0" applyNumberFormat="1" applyFont="1" applyFill="1" applyBorder="1" applyAlignment="1" applyProtection="1">
      <alignment vertical="center" wrapText="1"/>
    </xf>
    <xf numFmtId="166" fontId="3" fillId="0" borderId="0" xfId="3" applyNumberFormat="1" applyFont="1" applyFill="1" applyBorder="1" applyAlignment="1" applyProtection="1">
      <alignment vertical="center" wrapText="1"/>
    </xf>
    <xf numFmtId="0" fontId="7" fillId="0" borderId="0" xfId="6" applyFill="1" applyBorder="1" applyAlignment="1" applyProtection="1">
      <alignment horizontal="left"/>
    </xf>
    <xf numFmtId="0" fontId="12" fillId="0" borderId="0" xfId="2" applyFont="1" applyAlignment="1">
      <alignment horizontal="left"/>
    </xf>
    <xf numFmtId="0" fontId="13" fillId="0" borderId="0" xfId="5" applyFont="1" applyBorder="1" applyAlignment="1">
      <alignment horizontal="left"/>
    </xf>
  </cellXfs>
  <cellStyles count="8">
    <cellStyle name="Calculation" xfId="7" builtinId="22" customBuiltin="1"/>
    <cellStyle name="Currency" xfId="1" builtinId="4"/>
    <cellStyle name="Explanatory Text" xfId="5" builtinId="53"/>
    <cellStyle name="Heading 1" xfId="6" builtinId="16"/>
    <cellStyle name="Normal" xfId="0" builtinId="0"/>
    <cellStyle name="Output" xfId="4" builtinId="21" customBuiltin="1"/>
    <cellStyle name="Percent" xfId="3" builtinId="5"/>
    <cellStyle name="Title" xfId="2" builtinId="15"/>
  </cellStyles>
  <dxfs count="5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39997558519241921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5999938962981048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5999938962981048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5" formatCode="#,##0_);\(#,##0\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alignment horizontal="general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2F2F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8" tint="0.79998168889431442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border outline="0">
        <left style="thin">
          <color theme="8" tint="0.39997558519241921"/>
        </left>
        <right style="thin">
          <color indexed="64"/>
        </right>
      </border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9" tint="0.39997558519241921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numFmt numFmtId="2" formatCode="0.00"/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protection locked="1" hidden="0"/>
    </dxf>
    <dxf>
      <font>
        <b val="0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b val="0"/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152401</xdr:colOff>
      <xdr:row>27</xdr:row>
      <xdr:rowOff>142876</xdr:rowOff>
    </xdr:from>
    <xdr:to>
      <xdr:col>12</xdr:col>
      <xdr:colOff>200026</xdr:colOff>
      <xdr:row>40</xdr:row>
      <xdr:rowOff>66675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EC24C463-1745-43E9-996F-5323DAC15718}"/>
            </a:ext>
          </a:extLst>
        </xdr:cNvPr>
        <xdr:cNvSpPr/>
      </xdr:nvSpPr>
      <xdr:spPr>
        <a:xfrm>
          <a:off x="11572876" y="6696076"/>
          <a:ext cx="2533650" cy="22002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b="0" i="1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This table uses minimum rates by default; update with your departmental rates if necessary. Add rows as needed.</a:t>
          </a:r>
        </a:p>
        <a:p>
          <a:pPr algn="l"/>
          <a:endParaRPr lang="en-US" sz="1000" b="0" i="1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000" b="0" i="1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'Fall Cost'</a:t>
          </a:r>
          <a:r>
            <a:rPr lang="en-US" sz="1000" b="0" i="1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and</a:t>
          </a:r>
          <a:r>
            <a:rPr lang="en-US" sz="1000" b="0" i="1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'Spring Cost'</a:t>
          </a:r>
          <a:r>
            <a:rPr lang="en-US" sz="1000" b="0" i="1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columns calculate salary estimates:</a:t>
          </a:r>
        </a:p>
        <a:p>
          <a:pPr algn="ctr"/>
          <a:r>
            <a:rPr lang="en-US" sz="1000" b="1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= base rate/ 2 * total appt %</a:t>
          </a:r>
        </a:p>
        <a:p>
          <a:pPr algn="l"/>
          <a:r>
            <a:rPr lang="en-US" sz="1000" b="0" i="1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These fields assume that appointments are semester-length (for 9-month/C-Basis) or six-months in length (for 12-month/A-Basis).</a:t>
          </a:r>
        </a:p>
        <a:p>
          <a:pPr algn="l"/>
          <a:endParaRPr lang="en-US" sz="1000" b="0" i="1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000" b="0" i="1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'Total Academic Year Cost' column is the sum of the fall and spring columns.</a:t>
          </a:r>
          <a:endParaRPr lang="en-US" sz="1000"/>
        </a:p>
      </xdr:txBody>
    </xdr:sp>
    <xdr:clientData/>
  </xdr:twoCellAnchor>
  <xdr:twoCellAnchor>
    <xdr:from>
      <xdr:col>3</xdr:col>
      <xdr:colOff>142875</xdr:colOff>
      <xdr:row>22</xdr:row>
      <xdr:rowOff>123825</xdr:rowOff>
    </xdr:from>
    <xdr:to>
      <xdr:col>7</xdr:col>
      <xdr:colOff>9525</xdr:colOff>
      <xdr:row>25</xdr:row>
      <xdr:rowOff>9525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2388BDF6-9091-461A-8E8D-282E4397AA89}"/>
            </a:ext>
          </a:extLst>
        </xdr:cNvPr>
        <xdr:cNvSpPr/>
      </xdr:nvSpPr>
      <xdr:spPr>
        <a:xfrm>
          <a:off x="5229225" y="5524500"/>
          <a:ext cx="4124325" cy="628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i="1"/>
            <a:t>This table is automated:</a:t>
          </a:r>
        </a:p>
        <a:p>
          <a:pPr algn="l"/>
          <a:r>
            <a:rPr lang="en-US" sz="1000" i="1"/>
            <a:t>- 'Max Total' column shows the total possible cost if all offers are accepted.</a:t>
          </a:r>
        </a:p>
        <a:p>
          <a:pPr algn="l"/>
          <a:r>
            <a:rPr lang="en-US" sz="1000" i="1"/>
            <a:t>-</a:t>
          </a:r>
          <a:r>
            <a:rPr lang="en-US" sz="1000" i="1" baseline="0"/>
            <a:t> </a:t>
          </a:r>
          <a:r>
            <a:rPr lang="en-US" sz="1000" i="1"/>
            <a:t>'Actual Request' column adjusts based on the acceptance rate listed above.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ils" displayName="Details" ref="A3:B5" headerRowCount="0" totalsRowShown="0" headerRowDxfId="56" dataDxfId="55" totalsRowDxfId="54">
  <tableColumns count="2">
    <tableColumn id="1" xr3:uid="{00000000-0010-0000-0000-000001000000}" name="Column1" dataDxfId="53" dataCellStyle="Normal"/>
    <tableColumn id="2" xr3:uid="{00000000-0010-0000-0000-000002000000}" name="Column2" dataDxfId="52" dataCellStyle="Normal"/>
  </tableColumns>
  <tableStyleInfo name="TableStyleMedium26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Guarantee" displayName="Guarantee" ref="A9:B13" headerRowCount="0" totalsRowShown="0" headerRowDxfId="51" dataDxfId="50">
  <tableColumns count="2">
    <tableColumn id="1" xr3:uid="{00000000-0010-0000-0100-000001000000}" name="Column1" headerRowDxfId="49" dataDxfId="48"/>
    <tableColumn id="2" xr3:uid="{00000000-0010-0000-0100-000002000000}" name="Column2" headerRowDxfId="47" dataDxfId="46"/>
  </tableColumns>
  <tableStyleInfo name="TableStyleMedium23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SupportGuar" displayName="SupportGuar" ref="A18:B21" headerRowCount="0" totalsRowShown="0" headerRowDxfId="45" dataDxfId="43" headerRowBorderDxfId="44">
  <tableColumns count="2">
    <tableColumn id="1" xr3:uid="{00000000-0010-0000-0200-000001000000}" name="Column1" headerRowDxfId="42" dataDxfId="41"/>
    <tableColumn id="2" xr3:uid="{00000000-0010-0000-0200-000002000000}" name="Head count" headerRowDxfId="40" dataDxfId="39"/>
  </tableColumns>
  <tableStyleInfo name="TableStyleMedium27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Support" displayName="Support" ref="A29:I37" totalsRowCount="1" headerRowDxfId="38" dataDxfId="37" totalsRowDxfId="36">
  <autoFilter ref="A29:I36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9">
    <tableColumn id="1" xr3:uid="{00000000-0010-0000-0300-000001000000}" name="Title" totalsRowLabel="Total" dataDxfId="35" totalsRowDxfId="8"/>
    <tableColumn id="2" xr3:uid="{00000000-0010-0000-0300-000002000000}" name="Base Rate" dataDxfId="34" totalsRowDxfId="7" dataCellStyle="Currency"/>
    <tableColumn id="4" xr3:uid="{00000000-0010-0000-0300-000004000000}" name="Fall Headcount" totalsRowFunction="sum" dataDxfId="33" totalsRowDxfId="6"/>
    <tableColumn id="5" xr3:uid="{00000000-0010-0000-0300-000005000000}" name="Fall Total Appt %" totalsRowFunction="sum" dataDxfId="32" totalsRowDxfId="5" dataCellStyle="Percent"/>
    <tableColumn id="6" xr3:uid="{00000000-0010-0000-0300-000006000000}" name="Fall Cost" totalsRowFunction="sum" dataDxfId="31" totalsRowDxfId="4" dataCellStyle="Currency">
      <calculatedColumnFormula>Support[[#This Row],[Base Rate]]*0.5*Support[[#This Row],[Fall Total Appt %]]</calculatedColumnFormula>
    </tableColumn>
    <tableColumn id="7" xr3:uid="{00000000-0010-0000-0300-000007000000}" name="Spring Headcount" totalsRowFunction="sum" dataDxfId="30" totalsRowDxfId="3" dataCellStyle="Normal"/>
    <tableColumn id="8" xr3:uid="{00000000-0010-0000-0300-000008000000}" name="Spring Total Appt %" totalsRowFunction="sum" dataDxfId="29" totalsRowDxfId="2" dataCellStyle="Percent"/>
    <tableColumn id="9" xr3:uid="{00000000-0010-0000-0300-000009000000}" name="Spring Cost" totalsRowFunction="sum" dataDxfId="28" totalsRowDxfId="1" dataCellStyle="Currency">
      <calculatedColumnFormula>Support[[#This Row],[Base Rate]]*0.5*Support[[#This Row],[Spring Total Appt %]]</calculatedColumnFormula>
    </tableColumn>
    <tableColumn id="3" xr3:uid="{00000000-0010-0000-0300-000003000000}" name="Total Academic Year Cost" totalsRowFunction="sum" dataDxfId="27" totalsRowDxfId="0" dataCellStyle="Currency">
      <calculatedColumnFormula>Support[[#This Row],[Spring Cost]]+Support[[#This Row],[Fall Cost]]</calculatedColumnFormula>
    </tableColumn>
  </tableColumns>
  <tableStyleInfo name="TableStyleMedium28" showFirstColumn="0" showLastColumn="1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CostEst" displayName="CostEst" ref="A24:C25" headerRowCount="0" totalsRowShown="0" headerRowDxfId="26" dataDxfId="25" tableBorderDxfId="24">
  <tableColumns count="3">
    <tableColumn id="1" xr3:uid="{00000000-0010-0000-0400-000001000000}" name="Column1" headerRowDxfId="23" dataDxfId="22"/>
    <tableColumn id="2" xr3:uid="{00000000-0010-0000-0400-000002000000}" name="Column2" headerRowDxfId="21" dataDxfId="20" headerRowCellStyle="Calculation">
      <calculatedColumnFormula>B5*#REF!*B25</calculatedColumnFormula>
    </tableColumn>
    <tableColumn id="3" xr3:uid="{00000000-0010-0000-0400-000003000000}" name="Column3" headerRowDxfId="19" dataDxfId="18" headerRowCellStyle="Output">
      <calculatedColumnFormula>C25*B5*#REF!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9067051-A4C1-4216-994A-9269ACEA5C48}" name="Table7" displayName="Table7" ref="A14:B14" headerRowCount="0" totalsRowShown="0" headerRowDxfId="17" dataDxfId="16">
  <tableColumns count="2">
    <tableColumn id="1" xr3:uid="{9E11A6CF-4C05-4CE1-9DCC-DB50416C58AE}" name="Column1" headerRowDxfId="15" dataDxfId="14"/>
    <tableColumn id="2" xr3:uid="{7E4F09FD-9C65-4D63-9448-79CEA2C9DC06}" name="Column2" headerRowDxfId="13" dataDxfId="12" headerRowCellStyle="Percent" dataCellStyle="Output">
      <calculatedColumnFormula>IFERROR(B13/B12,"")</calculatedColumnFormula>
    </tableColumn>
  </tableColumns>
  <tableStyleInfo name="TableStyleMedium2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Notes" displayName="Notes" ref="A3:B7" totalsRowShown="0" dataDxfId="11">
  <autoFilter ref="A3:B7" xr:uid="{00000000-0009-0000-0100-000004000000}">
    <filterColumn colId="0" hiddenButton="1"/>
    <filterColumn colId="1" hiddenButton="1"/>
  </autoFilter>
  <tableColumns count="2">
    <tableColumn id="1" xr3:uid="{00000000-0010-0000-0500-000001000000}" name="Section" dataDxfId="10"/>
    <tableColumn id="2" xr3:uid="{00000000-0010-0000-0500-000002000000}" name="Notes" dataDxfId="9"/>
  </tableColumns>
  <tableStyleInfo name="TableStyleLight18" showFirstColumn="1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showGridLines="0" tabSelected="1" topLeftCell="A10" zoomScaleNormal="100" zoomScaleSheetLayoutView="85" workbookViewId="0">
      <selection activeCell="D27" sqref="D27"/>
    </sheetView>
  </sheetViews>
  <sheetFormatPr defaultColWidth="10.875" defaultRowHeight="12.75" x14ac:dyDescent="0.2"/>
  <cols>
    <col min="1" max="1" width="39.5" style="2" customWidth="1"/>
    <col min="2" max="6" width="13.625" style="2" customWidth="1"/>
    <col min="7" max="7" width="15" style="2" customWidth="1"/>
    <col min="8" max="9" width="13.625" style="2" customWidth="1"/>
    <col min="10" max="16384" width="10.875" style="2"/>
  </cols>
  <sheetData>
    <row r="1" spans="1:9" ht="23.25" x14ac:dyDescent="0.35">
      <c r="A1" s="1" t="s">
        <v>36</v>
      </c>
    </row>
    <row r="2" spans="1:9" ht="23.25" x14ac:dyDescent="0.35">
      <c r="A2" s="13" t="s">
        <v>0</v>
      </c>
      <c r="B2" s="1"/>
      <c r="C2" s="1"/>
    </row>
    <row r="3" spans="1:9" s="7" customFormat="1" ht="16.5" customHeight="1" x14ac:dyDescent="0.25">
      <c r="A3" s="7" t="s">
        <v>1</v>
      </c>
      <c r="B3" s="6"/>
    </row>
    <row r="4" spans="1:9" s="7" customFormat="1" x14ac:dyDescent="0.25">
      <c r="A4" s="7" t="s">
        <v>44</v>
      </c>
      <c r="B4" s="6"/>
    </row>
    <row r="5" spans="1:9" s="7" customFormat="1" ht="16.5" customHeight="1" x14ac:dyDescent="0.25">
      <c r="A5" s="7" t="s">
        <v>2</v>
      </c>
      <c r="B5" s="52"/>
    </row>
    <row r="6" spans="1:9" x14ac:dyDescent="0.2">
      <c r="A6" s="3"/>
      <c r="B6" s="4"/>
    </row>
    <row r="7" spans="1:9" ht="19.5" x14ac:dyDescent="0.3">
      <c r="A7" s="13" t="s">
        <v>41</v>
      </c>
      <c r="B7" s="5"/>
    </row>
    <row r="8" spans="1:9" ht="15.75" x14ac:dyDescent="0.25">
      <c r="A8" s="50" t="s">
        <v>37</v>
      </c>
      <c r="B8" s="5"/>
    </row>
    <row r="9" spans="1:9" ht="19.5" customHeight="1" x14ac:dyDescent="0.2">
      <c r="A9" s="6" t="s">
        <v>4</v>
      </c>
      <c r="B9" s="53">
        <v>0.5</v>
      </c>
      <c r="C9" s="29"/>
      <c r="D9" s="29"/>
      <c r="E9" s="29"/>
      <c r="F9" s="29"/>
      <c r="G9" s="29"/>
      <c r="H9" s="29"/>
      <c r="I9" s="29"/>
    </row>
    <row r="10" spans="1:9" ht="19.5" customHeight="1" x14ac:dyDescent="0.2">
      <c r="A10" s="6" t="s">
        <v>5</v>
      </c>
      <c r="B10" s="7"/>
    </row>
    <row r="11" spans="1:9" ht="19.5" customHeight="1" x14ac:dyDescent="0.2">
      <c r="A11" s="6" t="s">
        <v>3</v>
      </c>
      <c r="B11" s="51">
        <v>41000</v>
      </c>
      <c r="C11" s="26"/>
      <c r="D11" s="26"/>
      <c r="E11" s="26"/>
      <c r="F11" s="26"/>
      <c r="G11" s="26"/>
      <c r="H11" s="26"/>
      <c r="I11" s="26"/>
    </row>
    <row r="12" spans="1:9" ht="19.5" customHeight="1" x14ac:dyDescent="0.2">
      <c r="A12" s="6" t="s">
        <v>33</v>
      </c>
      <c r="B12" s="47"/>
      <c r="C12" s="26"/>
      <c r="D12" s="26"/>
      <c r="E12" s="26"/>
      <c r="F12" s="26"/>
      <c r="G12" s="26"/>
      <c r="H12" s="26"/>
      <c r="I12" s="26"/>
    </row>
    <row r="13" spans="1:9" ht="19.5" customHeight="1" x14ac:dyDescent="0.2">
      <c r="A13" s="6" t="s">
        <v>34</v>
      </c>
      <c r="B13" s="47"/>
      <c r="C13" s="26"/>
      <c r="D13" s="26"/>
      <c r="E13" s="26"/>
      <c r="F13" s="26"/>
      <c r="G13" s="26"/>
      <c r="H13" s="26"/>
      <c r="I13" s="26"/>
    </row>
    <row r="14" spans="1:9" ht="19.5" customHeight="1" x14ac:dyDescent="0.2">
      <c r="A14" s="48" t="s">
        <v>35</v>
      </c>
      <c r="B14" s="49" t="str">
        <f>IFERROR(B13/B12,"")</f>
        <v/>
      </c>
      <c r="C14" s="26"/>
      <c r="D14" s="26"/>
      <c r="E14" s="26"/>
      <c r="F14" s="26"/>
      <c r="G14" s="26"/>
      <c r="H14" s="26"/>
      <c r="I14" s="26"/>
    </row>
    <row r="15" spans="1:9" ht="12.75" customHeight="1" x14ac:dyDescent="0.2">
      <c r="C15" s="26"/>
      <c r="D15" s="26"/>
      <c r="E15" s="26"/>
      <c r="F15" s="26"/>
      <c r="G15" s="26"/>
      <c r="H15" s="26"/>
      <c r="I15" s="26"/>
    </row>
    <row r="16" spans="1:9" ht="19.5" x14ac:dyDescent="0.3">
      <c r="A16" s="54" t="s">
        <v>6</v>
      </c>
      <c r="B16" s="54"/>
    </row>
    <row r="17" spans="1:10" x14ac:dyDescent="0.2">
      <c r="A17" s="50" t="s">
        <v>38</v>
      </c>
      <c r="B17" s="7"/>
    </row>
    <row r="18" spans="1:10" ht="19.5" customHeight="1" x14ac:dyDescent="0.2">
      <c r="A18" s="30" t="s">
        <v>45</v>
      </c>
      <c r="B18" s="40"/>
    </row>
    <row r="19" spans="1:10" s="7" customFormat="1" ht="19.5" customHeight="1" x14ac:dyDescent="0.25">
      <c r="A19" s="30" t="s">
        <v>42</v>
      </c>
      <c r="B19" s="40"/>
    </row>
    <row r="20" spans="1:10" s="7" customFormat="1" ht="19.5" customHeight="1" x14ac:dyDescent="0.25">
      <c r="A20" s="30" t="s">
        <v>48</v>
      </c>
      <c r="B20" s="25"/>
    </row>
    <row r="21" spans="1:10" s="7" customFormat="1" ht="19.5" customHeight="1" x14ac:dyDescent="0.25">
      <c r="A21" s="30" t="s">
        <v>43</v>
      </c>
      <c r="B21" s="40"/>
    </row>
    <row r="22" spans="1:10" s="7" customFormat="1" ht="19.5" customHeight="1" x14ac:dyDescent="0.25">
      <c r="A22" s="30"/>
      <c r="B22" s="40"/>
    </row>
    <row r="23" spans="1:10" s="7" customFormat="1" ht="19.5" x14ac:dyDescent="0.3">
      <c r="A23" s="13" t="s">
        <v>7</v>
      </c>
      <c r="B23" s="15" t="s">
        <v>8</v>
      </c>
      <c r="C23" s="27" t="s">
        <v>9</v>
      </c>
    </row>
    <row r="24" spans="1:10" s="7" customFormat="1" ht="19.5" customHeight="1" x14ac:dyDescent="0.25">
      <c r="A24" s="41" t="s">
        <v>10</v>
      </c>
      <c r="B24" s="28">
        <f>SUM(B18+B19+B21)</f>
        <v>0</v>
      </c>
      <c r="C24" s="43">
        <f>B18+B21+(B19*B20)</f>
        <v>0</v>
      </c>
      <c r="F24" s="26"/>
      <c r="G24" s="26"/>
      <c r="H24" s="26"/>
      <c r="I24" s="26"/>
      <c r="J24" s="26"/>
    </row>
    <row r="25" spans="1:10" s="7" customFormat="1" ht="19.5" customHeight="1" x14ac:dyDescent="0.25">
      <c r="A25" s="42" t="s">
        <v>11</v>
      </c>
      <c r="B25" s="45">
        <f>B11*B9*B24</f>
        <v>0</v>
      </c>
      <c r="C25" s="46">
        <f>C24*B11*B9</f>
        <v>0</v>
      </c>
      <c r="F25" s="26"/>
      <c r="G25" s="26"/>
      <c r="H25" s="26"/>
      <c r="I25" s="26"/>
      <c r="J25" s="26"/>
    </row>
    <row r="26" spans="1:10" s="7" customFormat="1" x14ac:dyDescent="0.25">
      <c r="A26" s="31"/>
      <c r="B26" s="32"/>
      <c r="C26" s="33"/>
      <c r="F26" s="26"/>
      <c r="G26" s="26"/>
      <c r="H26" s="26"/>
      <c r="I26" s="26"/>
      <c r="J26" s="26"/>
    </row>
    <row r="27" spans="1:10" s="7" customFormat="1" ht="19.5" x14ac:dyDescent="0.25">
      <c r="A27" s="14" t="s">
        <v>46</v>
      </c>
      <c r="B27" s="8"/>
    </row>
    <row r="28" spans="1:10" s="7" customFormat="1" x14ac:dyDescent="0.25">
      <c r="A28" s="50" t="s">
        <v>47</v>
      </c>
      <c r="B28" s="8"/>
    </row>
    <row r="29" spans="1:10" s="10" customFormat="1" ht="26.25" x14ac:dyDescent="0.25">
      <c r="A29" s="22" t="s">
        <v>13</v>
      </c>
      <c r="B29" s="23" t="s">
        <v>14</v>
      </c>
      <c r="C29" s="24" t="s">
        <v>15</v>
      </c>
      <c r="D29" s="24" t="s">
        <v>16</v>
      </c>
      <c r="E29" s="24" t="s">
        <v>17</v>
      </c>
      <c r="F29" s="24" t="s">
        <v>18</v>
      </c>
      <c r="G29" s="24" t="s">
        <v>19</v>
      </c>
      <c r="H29" s="24" t="s">
        <v>20</v>
      </c>
      <c r="I29" s="24" t="s">
        <v>21</v>
      </c>
    </row>
    <row r="30" spans="1:10" x14ac:dyDescent="0.2">
      <c r="A30" s="9" t="s">
        <v>22</v>
      </c>
      <c r="B30" s="44">
        <v>41000</v>
      </c>
      <c r="C30" s="11"/>
      <c r="D30" s="12"/>
      <c r="E30" s="20">
        <f>Support[[#This Row],[Base Rate]]*0.5*Support[[#This Row],[Fall Total Appt %]]</f>
        <v>0</v>
      </c>
      <c r="F30" s="11"/>
      <c r="G30" s="12"/>
      <c r="H30" s="20">
        <f>Support[[#This Row],[Base Rate]]*0.5*Support[[#This Row],[Spring Total Appt %]]</f>
        <v>0</v>
      </c>
      <c r="I30" s="21">
        <f>Support[[#This Row],[Spring Cost]]+Support[[#This Row],[Fall Cost]]</f>
        <v>0</v>
      </c>
    </row>
    <row r="31" spans="1:10" x14ac:dyDescent="0.2">
      <c r="A31" s="9" t="s">
        <v>23</v>
      </c>
      <c r="B31" s="44">
        <v>41000</v>
      </c>
      <c r="C31" s="11"/>
      <c r="D31" s="12"/>
      <c r="E31" s="20">
        <f>Support[[#This Row],[Base Rate]]*0.5*Support[[#This Row],[Fall Total Appt %]]</f>
        <v>0</v>
      </c>
      <c r="F31" s="11"/>
      <c r="G31" s="12"/>
      <c r="H31" s="20">
        <f>Support[[#This Row],[Base Rate]]*0.5*Support[[#This Row],[Spring Total Appt %]]</f>
        <v>0</v>
      </c>
      <c r="I31" s="21">
        <f>Support[[#This Row],[Spring Cost]]+Support[[#This Row],[Fall Cost]]</f>
        <v>0</v>
      </c>
    </row>
    <row r="32" spans="1:10" x14ac:dyDescent="0.2">
      <c r="A32" s="9" t="s">
        <v>24</v>
      </c>
      <c r="B32" s="44">
        <v>50112</v>
      </c>
      <c r="C32" s="11"/>
      <c r="D32" s="12"/>
      <c r="E32" s="20">
        <f>Support[[#This Row],[Base Rate]]*0.5*Support[[#This Row],[Fall Total Appt %]]</f>
        <v>0</v>
      </c>
      <c r="F32" s="11"/>
      <c r="G32" s="12"/>
      <c r="H32" s="20">
        <f>Support[[#This Row],[Base Rate]]*0.5*Support[[#This Row],[Spring Total Appt %]]</f>
        <v>0</v>
      </c>
      <c r="I32" s="21">
        <f>Support[[#This Row],[Spring Cost]]+Support[[#This Row],[Fall Cost]]</f>
        <v>0</v>
      </c>
    </row>
    <row r="33" spans="1:9" x14ac:dyDescent="0.2">
      <c r="A33" s="9" t="s">
        <v>25</v>
      </c>
      <c r="B33" s="44">
        <v>40608</v>
      </c>
      <c r="C33" s="11"/>
      <c r="D33" s="12"/>
      <c r="E33" s="20">
        <f>Support[[#This Row],[Base Rate]]*0.5*Support[[#This Row],[Fall Total Appt %]]</f>
        <v>0</v>
      </c>
      <c r="F33" s="11"/>
      <c r="G33" s="12"/>
      <c r="H33" s="20">
        <f>Support[[#This Row],[Base Rate]]*0.5*Support[[#This Row],[Spring Total Appt %]]</f>
        <v>0</v>
      </c>
      <c r="I33" s="21">
        <f>Support[[#This Row],[Spring Cost]]+Support[[#This Row],[Fall Cost]]</f>
        <v>0</v>
      </c>
    </row>
    <row r="34" spans="1:9" x14ac:dyDescent="0.2">
      <c r="A34" s="9" t="s">
        <v>26</v>
      </c>
      <c r="B34" s="44">
        <v>49632</v>
      </c>
      <c r="C34" s="11"/>
      <c r="D34" s="12"/>
      <c r="E34" s="20">
        <f>Support[[#This Row],[Base Rate]]*0.5*Support[[#This Row],[Fall Total Appt %]]</f>
        <v>0</v>
      </c>
      <c r="F34" s="11"/>
      <c r="G34" s="12"/>
      <c r="H34" s="20">
        <f>Support[[#This Row],[Base Rate]]*0.5*Support[[#This Row],[Spring Total Appt %]]</f>
        <v>0</v>
      </c>
      <c r="I34" s="21">
        <f>Support[[#This Row],[Spring Cost]]+Support[[#This Row],[Fall Cost]]</f>
        <v>0</v>
      </c>
    </row>
    <row r="35" spans="1:9" x14ac:dyDescent="0.2">
      <c r="A35" s="9" t="s">
        <v>27</v>
      </c>
      <c r="B35" s="44">
        <v>45000</v>
      </c>
      <c r="C35" s="11"/>
      <c r="D35" s="12"/>
      <c r="E35" s="20">
        <f>Support[[#This Row],[Base Rate]]*0.5*Support[[#This Row],[Fall Total Appt %]]</f>
        <v>0</v>
      </c>
      <c r="F35" s="11"/>
      <c r="G35" s="12"/>
      <c r="H35" s="20">
        <f>Support[[#This Row],[Base Rate]]*0.5*Support[[#This Row],[Spring Total Appt %]]</f>
        <v>0</v>
      </c>
      <c r="I35" s="21">
        <f>Support[[#This Row],[Spring Cost]]+Support[[#This Row],[Fall Cost]]</f>
        <v>0</v>
      </c>
    </row>
    <row r="36" spans="1:9" x14ac:dyDescent="0.2">
      <c r="A36" s="9" t="s">
        <v>28</v>
      </c>
      <c r="B36" s="44"/>
      <c r="C36" s="11"/>
      <c r="D36" s="12"/>
      <c r="E36" s="20">
        <f>Support[[#This Row],[Base Rate]]*0.5*Support[[#This Row],[Fall Total Appt %]]</f>
        <v>0</v>
      </c>
      <c r="G36" s="12"/>
      <c r="H36" s="20">
        <f>Support[[#This Row],[Base Rate]]*0.5*Support[[#This Row],[Spring Total Appt %]]</f>
        <v>0</v>
      </c>
      <c r="I36" s="21">
        <f>Support[[#This Row],[Spring Cost]]+Support[[#This Row],[Fall Cost]]</f>
        <v>0</v>
      </c>
    </row>
    <row r="37" spans="1:9" x14ac:dyDescent="0.2">
      <c r="A37" s="34" t="s">
        <v>29</v>
      </c>
      <c r="B37" s="35"/>
      <c r="C37" s="36">
        <f>SUBTOTAL(109,Support[Fall Headcount])</f>
        <v>0</v>
      </c>
      <c r="D37" s="37">
        <f>SUBTOTAL(109,Support[Fall Total Appt %])</f>
        <v>0</v>
      </c>
      <c r="E37" s="38">
        <f>SUBTOTAL(109,Support[Fall Cost])</f>
        <v>0</v>
      </c>
      <c r="F37" s="36">
        <f>SUBTOTAL(109,Support[Spring Headcount])</f>
        <v>0</v>
      </c>
      <c r="G37" s="37">
        <f>SUBTOTAL(109,Support[Spring Total Appt %])</f>
        <v>0</v>
      </c>
      <c r="H37" s="38">
        <f>SUBTOTAL(109,Support[Spring Cost])</f>
        <v>0</v>
      </c>
      <c r="I37" s="39">
        <f>SUBTOTAL(109,Support[Total Academic Year Cost])</f>
        <v>0</v>
      </c>
    </row>
  </sheetData>
  <sheetProtection selectLockedCells="1"/>
  <mergeCells count="1">
    <mergeCell ref="A16:B16"/>
  </mergeCells>
  <dataValidations count="5">
    <dataValidation allowBlank="1" showInputMessage="1" showErrorMessage="1" promptTitle="Formulas" prompt="Formulas - do not update" sqref="B24:C25" xr:uid="{00000000-0002-0000-0000-000000000000}"/>
    <dataValidation allowBlank="1" showInputMessage="1" showErrorMessage="1" promptTitle="Fall Cost" prompt="Calculated value - do not update" sqref="E30:E36" xr:uid="{00000000-0002-0000-0000-000001000000}"/>
    <dataValidation allowBlank="1" showInputMessage="1" showErrorMessage="1" promptTitle="Spring Cost" prompt="Calculated value - do not update" sqref="H30:H36" xr:uid="{00000000-0002-0000-0000-000002000000}"/>
    <dataValidation allowBlank="1" showInputMessage="1" showErrorMessage="1" promptTitle="Academic Year Cost" prompt="Calculated value - do not update" sqref="I30:I36" xr:uid="{00000000-0002-0000-0000-000003000000}"/>
    <dataValidation allowBlank="1" showInputMessage="1" showErrorMessage="1" promptTitle="Formula" prompt="This cell has a calculated value; do not update." sqref="B14" xr:uid="{C0B35B65-C71E-4F9B-9527-8272B6F6A9C0}"/>
  </dataValidations>
  <pageMargins left="0.25" right="0.25" top="0.75" bottom="0.75" header="0.3" footer="0.3"/>
  <pageSetup scale="77" fitToWidth="0" orientation="landscape" r:id="rId1"/>
  <headerFooter>
    <oddFooter>&amp;L&amp;D&amp;R&amp;Z&amp;F</oddFooter>
  </headerFooter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"/>
  <sheetViews>
    <sheetView showGridLines="0" zoomScaleNormal="100" workbookViewId="0">
      <selection activeCell="A4" sqref="A4"/>
    </sheetView>
  </sheetViews>
  <sheetFormatPr defaultColWidth="8.875" defaultRowHeight="15.75" x14ac:dyDescent="0.25"/>
  <cols>
    <col min="1" max="1" width="23.625" customWidth="1"/>
    <col min="2" max="2" width="88.625" customWidth="1"/>
  </cols>
  <sheetData>
    <row r="1" spans="1:7" ht="23.25" x14ac:dyDescent="0.35">
      <c r="A1" s="55" t="s">
        <v>39</v>
      </c>
      <c r="B1" s="55"/>
      <c r="C1" s="16"/>
      <c r="D1" s="16"/>
      <c r="E1" s="16"/>
      <c r="F1" s="16"/>
      <c r="G1" s="16"/>
    </row>
    <row r="2" spans="1:7" x14ac:dyDescent="0.25">
      <c r="A2" s="56" t="str">
        <f>IF(DeptName="","Enter department/center name on 'Dept Details worksheet",DeptName)</f>
        <v>Enter department/center name on 'Dept Details worksheet</v>
      </c>
      <c r="B2" s="56"/>
      <c r="C2" s="17"/>
      <c r="D2" s="17"/>
      <c r="E2" s="17"/>
      <c r="F2" s="17"/>
      <c r="G2" s="17"/>
    </row>
    <row r="3" spans="1:7" x14ac:dyDescent="0.25">
      <c r="A3" t="s">
        <v>30</v>
      </c>
      <c r="B3" t="s">
        <v>31</v>
      </c>
    </row>
    <row r="4" spans="1:7" ht="108.75" customHeight="1" x14ac:dyDescent="0.25">
      <c r="A4" s="18" t="s">
        <v>40</v>
      </c>
      <c r="B4" s="19"/>
    </row>
    <row r="5" spans="1:7" ht="108.75" customHeight="1" x14ac:dyDescent="0.25">
      <c r="A5" s="18" t="s">
        <v>6</v>
      </c>
      <c r="B5" s="19"/>
    </row>
    <row r="6" spans="1:7" ht="108.75" customHeight="1" x14ac:dyDescent="0.25">
      <c r="A6" s="18" t="s">
        <v>32</v>
      </c>
      <c r="B6" s="19"/>
    </row>
    <row r="7" spans="1:7" ht="108.75" customHeight="1" x14ac:dyDescent="0.25">
      <c r="A7" s="18" t="s">
        <v>12</v>
      </c>
      <c r="B7" s="19"/>
    </row>
  </sheetData>
  <sheetProtection selectLockedCells="1"/>
  <mergeCells count="2">
    <mergeCell ref="A1:B1"/>
    <mergeCell ref="A2:B2"/>
  </mergeCells>
  <pageMargins left="0.25" right="0.25" top="0.75" bottom="0.75" header="0.3" footer="0.3"/>
  <pageSetup fitToHeight="0" orientation="landscape" r:id="rId1"/>
  <headerFooter>
    <oddFooter>&amp;L&amp;D&amp;R&amp;Z&amp;F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Guarantee Worksheet</vt:lpstr>
      <vt:lpstr>Guarantee Notes</vt:lpstr>
      <vt:lpstr>DeptName</vt:lpstr>
      <vt:lpstr>'Guarantee Worksheet'!Print_Area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Mahr</dc:creator>
  <cp:keywords/>
  <dc:description/>
  <cp:lastModifiedBy>Amanda Mahr</cp:lastModifiedBy>
  <cp:revision/>
  <cp:lastPrinted>2021-01-14T22:20:46Z</cp:lastPrinted>
  <dcterms:created xsi:type="dcterms:W3CDTF">2019-01-03T15:54:08Z</dcterms:created>
  <dcterms:modified xsi:type="dcterms:W3CDTF">2021-01-22T20:43:52Z</dcterms:modified>
  <cp:category/>
  <cp:contentStatus/>
</cp:coreProperties>
</file>